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7" activeTab="0"/>
  </bookViews>
  <sheets>
    <sheet name="Sheet2" sheetId="1" r:id="rId1"/>
  </sheets>
  <definedNames>
    <definedName name="_xlnm.Print_Area" localSheetId="0">'Sheet2'!$A$1:$I$31</definedName>
  </definedNames>
  <calcPr fullCalcOnLoad="1"/>
</workbook>
</file>

<file path=xl/sharedStrings.xml><?xml version="1.0" encoding="utf-8"?>
<sst xmlns="http://schemas.openxmlformats.org/spreadsheetml/2006/main" count="38" uniqueCount="38">
  <si>
    <t>Nr. Crt.</t>
  </si>
  <si>
    <t>DENUMIREA FURNIZORULUI</t>
  </si>
  <si>
    <t>Puncte crit. 1</t>
  </si>
  <si>
    <t>Val. crit. 1</t>
  </si>
  <si>
    <t>Total general</t>
  </si>
  <si>
    <t>Puncte crit.2</t>
  </si>
  <si>
    <t>Val. crit. 2</t>
  </si>
  <si>
    <t>Total Puncte crit.1-2</t>
  </si>
  <si>
    <t>ABC CENTRUL MEDICAL DR. PIRJOL</t>
  </si>
  <si>
    <t>SPITALUL MUNICIPAL CLINIC TIMISOARA</t>
  </si>
  <si>
    <t>CABINET MEDICAL DR. AVRAM</t>
  </si>
  <si>
    <t>CABINET MEDICAL GINECO-PRIVAT  (DR.HENGELMAN)</t>
  </si>
  <si>
    <t>SC M-PROFILAXIS SRL</t>
  </si>
  <si>
    <t>CABINET MEDICAL FUNDATIA CARDIOPREVENT</t>
  </si>
  <si>
    <t>INSTITUTUL DE BOLI CARDIOVASCULARE TIMISOARA</t>
  </si>
  <si>
    <t>SPITALUL CLINIC JUDETEAN DE URGENTA PIUS BRANZEU TIMISOARA</t>
  </si>
  <si>
    <t>CABINET MEDICAL MEDICINA INTERNA DR. TRIFF CARINA</t>
  </si>
  <si>
    <t>SC MATERNA CARE SRL</t>
  </si>
  <si>
    <t>TOTAL PUNCTAJ CRITERIUL EVALUARE</t>
  </si>
  <si>
    <t>TOTAL SUMA criteriu 1 + 2</t>
  </si>
  <si>
    <t>VALOAREA UNUI PUNCT CRITERIUL EVALUARE</t>
  </si>
  <si>
    <t>TOTAL PUNCTAJ CRITERIUL DISPONIILITATE</t>
  </si>
  <si>
    <t>VALOAREA UNUI PUNCT CRITERIUL DISPONIBILITATE</t>
  </si>
  <si>
    <t>TOTAL PUNCTAJ CRITERIUL 1+2</t>
  </si>
  <si>
    <t>TOTAL SUMA CRITERIUL 1+2</t>
  </si>
  <si>
    <t>VALOAREA UNUI PUNCT FINALA</t>
  </si>
  <si>
    <t>CRITERIUL EVALUARE 90%</t>
  </si>
  <si>
    <t>CRITERIUL DISPONIBILITATE 10%</t>
  </si>
  <si>
    <t>TOTAL SUMA/CRITERIU EVALUARE</t>
  </si>
  <si>
    <t>TOTAL SUMA / CRITERIU DISPONIBILITATE</t>
  </si>
  <si>
    <t>SC CARDIA ECO SRL</t>
  </si>
  <si>
    <t>SC CENTRUL MEDICAL NEFROTIM SRL</t>
  </si>
  <si>
    <t>SC SELFMED CLINIQUE SRL</t>
  </si>
  <si>
    <t>SC POLICLINICA SANITAS</t>
  </si>
  <si>
    <t>SPITALUL ORASENESC SANNICOLAU MARE</t>
  </si>
  <si>
    <t>CENTRALIZATOR SERVICII PARACLINICE- NR. PUNCTE, VALOAREA PUNCTULUI SI VALORI CONTRACT</t>
  </si>
  <si>
    <t>ECOGRAFII CLINIC</t>
  </si>
  <si>
    <t>Total VALORI DE CONTRACT APRILIE 2020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</si>
</sst>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7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vertical="center" wrapText="1"/>
    </xf>
    <xf numFmtId="2" fontId="45" fillId="0" borderId="10" xfId="0" applyNumberFormat="1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2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0" zoomScaleNormal="80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D30" sqref="D30"/>
    </sheetView>
  </sheetViews>
  <sheetFormatPr defaultColWidth="9.140625" defaultRowHeight="12.75"/>
  <cols>
    <col min="1" max="1" width="10.8515625" style="5" customWidth="1"/>
    <col min="2" max="2" width="38.28125" style="5" customWidth="1"/>
    <col min="3" max="3" width="19.28125" style="5" customWidth="1"/>
    <col min="4" max="4" width="18.140625" style="20" customWidth="1"/>
    <col min="5" max="5" width="21.7109375" style="20" customWidth="1"/>
    <col min="6" max="6" width="15.7109375" style="20" customWidth="1"/>
    <col min="7" max="7" width="17.140625" style="20" customWidth="1"/>
    <col min="8" max="8" width="19.8515625" style="20" customWidth="1"/>
    <col min="9" max="9" width="19.421875" style="21" customWidth="1"/>
    <col min="10" max="16384" width="9.140625" style="5" customWidth="1"/>
  </cols>
  <sheetData>
    <row r="1" spans="1:2" ht="24.75" customHeight="1">
      <c r="A1" s="39"/>
      <c r="B1" s="39"/>
    </row>
    <row r="2" spans="1:8" ht="24" customHeight="1">
      <c r="A2" s="1" t="s">
        <v>35</v>
      </c>
      <c r="B2" s="1"/>
      <c r="C2" s="1"/>
      <c r="D2" s="2"/>
      <c r="E2" s="2"/>
      <c r="F2" s="2"/>
      <c r="G2" s="2"/>
      <c r="H2" s="2"/>
    </row>
    <row r="3" spans="1:8" ht="24" customHeight="1">
      <c r="A3" s="1" t="s">
        <v>36</v>
      </c>
      <c r="B3" s="1"/>
      <c r="C3" s="1"/>
      <c r="D3" s="2"/>
      <c r="E3" s="2"/>
      <c r="F3" s="2"/>
      <c r="G3" s="2"/>
      <c r="H3" s="2"/>
    </row>
    <row r="4" spans="1:8" ht="24" customHeight="1">
      <c r="A4" s="1"/>
      <c r="B4" s="1"/>
      <c r="C4" s="1"/>
      <c r="D4" s="2"/>
      <c r="E4" s="2"/>
      <c r="F4" s="2"/>
      <c r="G4" s="2"/>
      <c r="H4" s="2"/>
    </row>
    <row r="5" spans="3:9" ht="24" customHeight="1">
      <c r="C5" s="40" t="s">
        <v>26</v>
      </c>
      <c r="D5" s="41"/>
      <c r="E5" s="40" t="s">
        <v>27</v>
      </c>
      <c r="F5" s="41"/>
      <c r="I5" s="12"/>
    </row>
    <row r="6" spans="1:9" ht="117" customHeight="1">
      <c r="A6" s="7" t="s">
        <v>0</v>
      </c>
      <c r="B6" s="8" t="s">
        <v>1</v>
      </c>
      <c r="C6" s="9" t="s">
        <v>2</v>
      </c>
      <c r="D6" s="9" t="s">
        <v>3</v>
      </c>
      <c r="E6" s="9" t="s">
        <v>5</v>
      </c>
      <c r="F6" s="9" t="s">
        <v>6</v>
      </c>
      <c r="G6" s="9" t="s">
        <v>7</v>
      </c>
      <c r="H6" s="9" t="s">
        <v>19</v>
      </c>
      <c r="I6" s="24" t="s">
        <v>37</v>
      </c>
    </row>
    <row r="7" spans="1:11" ht="45.75" customHeight="1">
      <c r="A7" s="25">
        <v>1</v>
      </c>
      <c r="B7" s="33" t="s">
        <v>10</v>
      </c>
      <c r="C7" s="18">
        <v>23.58</v>
      </c>
      <c r="D7" s="17">
        <f aca="true" t="shared" si="0" ref="D7:D21">C7*$C$25</f>
        <v>1042.5771707797983</v>
      </c>
      <c r="E7" s="17">
        <v>0</v>
      </c>
      <c r="F7" s="17">
        <v>0</v>
      </c>
      <c r="G7" s="17">
        <f>C7+E7</f>
        <v>23.58</v>
      </c>
      <c r="H7" s="17">
        <f aca="true" t="shared" si="1" ref="H7:H21">G7*$I$25</f>
        <v>1158.4190786442202</v>
      </c>
      <c r="I7" s="18">
        <f>H7</f>
        <v>1158.4190786442202</v>
      </c>
      <c r="K7" s="20"/>
    </row>
    <row r="8" spans="1:11" ht="36" customHeight="1">
      <c r="A8" s="25">
        <v>2</v>
      </c>
      <c r="B8" s="34" t="s">
        <v>11</v>
      </c>
      <c r="C8" s="18">
        <v>37.85</v>
      </c>
      <c r="D8" s="17">
        <f t="shared" si="0"/>
        <v>1673.5176384230435</v>
      </c>
      <c r="E8" s="17">
        <v>0</v>
      </c>
      <c r="F8" s="17">
        <v>0</v>
      </c>
      <c r="G8" s="17">
        <f aca="true" t="shared" si="2" ref="G8:G21">C8+E8</f>
        <v>37.85</v>
      </c>
      <c r="H8" s="17">
        <f t="shared" si="1"/>
        <v>1859.4640426922706</v>
      </c>
      <c r="I8" s="18">
        <f aca="true" t="shared" si="3" ref="I8:I21">H8</f>
        <v>1859.4640426922706</v>
      </c>
      <c r="K8" s="20"/>
    </row>
    <row r="9" spans="1:11" ht="39" customHeight="1">
      <c r="A9" s="25">
        <v>3</v>
      </c>
      <c r="B9" s="37" t="s">
        <v>12</v>
      </c>
      <c r="C9" s="18">
        <f>29-2.06</f>
        <v>26.94</v>
      </c>
      <c r="D9" s="17">
        <f t="shared" si="0"/>
        <v>1191.137785445622</v>
      </c>
      <c r="E9" s="17">
        <v>0</v>
      </c>
      <c r="F9" s="17">
        <v>0</v>
      </c>
      <c r="G9" s="17">
        <f t="shared" si="2"/>
        <v>26.94</v>
      </c>
      <c r="H9" s="17">
        <f t="shared" si="1"/>
        <v>1323.4864282729134</v>
      </c>
      <c r="I9" s="18">
        <f t="shared" si="3"/>
        <v>1323.4864282729134</v>
      </c>
      <c r="K9" s="20"/>
    </row>
    <row r="10" spans="1:11" ht="30.75">
      <c r="A10" s="25">
        <v>4</v>
      </c>
      <c r="B10" s="34" t="s">
        <v>16</v>
      </c>
      <c r="C10" s="18">
        <v>23.5</v>
      </c>
      <c r="D10" s="17">
        <f t="shared" si="0"/>
        <v>1039.0400132877548</v>
      </c>
      <c r="E10" s="17">
        <v>0</v>
      </c>
      <c r="F10" s="17">
        <v>0</v>
      </c>
      <c r="G10" s="17">
        <f t="shared" si="2"/>
        <v>23.5</v>
      </c>
      <c r="H10" s="17">
        <f t="shared" si="1"/>
        <v>1154.488903653061</v>
      </c>
      <c r="I10" s="18">
        <f t="shared" si="3"/>
        <v>1154.488903653061</v>
      </c>
      <c r="K10" s="20"/>
    </row>
    <row r="11" spans="1:11" ht="30.75">
      <c r="A11" s="25">
        <v>5</v>
      </c>
      <c r="B11" s="34" t="s">
        <v>13</v>
      </c>
      <c r="C11" s="18">
        <v>23.5</v>
      </c>
      <c r="D11" s="17">
        <f t="shared" si="0"/>
        <v>1039.0400132877548</v>
      </c>
      <c r="E11" s="17">
        <v>0</v>
      </c>
      <c r="F11" s="17">
        <v>0</v>
      </c>
      <c r="G11" s="17">
        <f t="shared" si="2"/>
        <v>23.5</v>
      </c>
      <c r="H11" s="17">
        <f t="shared" si="1"/>
        <v>1154.488903653061</v>
      </c>
      <c r="I11" s="18">
        <f t="shared" si="3"/>
        <v>1154.488903653061</v>
      </c>
      <c r="K11" s="20"/>
    </row>
    <row r="12" spans="1:11" ht="33" customHeight="1">
      <c r="A12" s="25">
        <v>6</v>
      </c>
      <c r="B12" s="34" t="s">
        <v>8</v>
      </c>
      <c r="C12" s="18">
        <f>100.72+2.23-4.17</f>
        <v>98.78</v>
      </c>
      <c r="D12" s="17">
        <f t="shared" si="0"/>
        <v>4367.505213300614</v>
      </c>
      <c r="E12" s="17">
        <v>0</v>
      </c>
      <c r="F12" s="17">
        <v>0</v>
      </c>
      <c r="G12" s="17">
        <f t="shared" si="2"/>
        <v>98.78</v>
      </c>
      <c r="H12" s="17">
        <f t="shared" si="1"/>
        <v>4852.783570334016</v>
      </c>
      <c r="I12" s="18">
        <f t="shared" si="3"/>
        <v>4852.783570334016</v>
      </c>
      <c r="K12" s="20"/>
    </row>
    <row r="13" spans="1:11" ht="30.75">
      <c r="A13" s="25">
        <v>7</v>
      </c>
      <c r="B13" s="34" t="s">
        <v>14</v>
      </c>
      <c r="C13" s="18">
        <v>48.28</v>
      </c>
      <c r="D13" s="17">
        <f t="shared" si="0"/>
        <v>2134.6745464482046</v>
      </c>
      <c r="E13" s="17">
        <v>0</v>
      </c>
      <c r="F13" s="17">
        <v>0</v>
      </c>
      <c r="G13" s="17">
        <f t="shared" si="2"/>
        <v>48.28</v>
      </c>
      <c r="H13" s="17">
        <f t="shared" si="1"/>
        <v>2371.860607164672</v>
      </c>
      <c r="I13" s="18">
        <f t="shared" si="3"/>
        <v>2371.860607164672</v>
      </c>
      <c r="K13" s="20"/>
    </row>
    <row r="14" spans="1:11" ht="41.25" customHeight="1">
      <c r="A14" s="25">
        <v>8</v>
      </c>
      <c r="B14" s="34" t="s">
        <v>9</v>
      </c>
      <c r="C14" s="23">
        <v>138.59</v>
      </c>
      <c r="D14" s="17">
        <f t="shared" si="0"/>
        <v>6127.683210278722</v>
      </c>
      <c r="E14" s="17">
        <v>0</v>
      </c>
      <c r="F14" s="17">
        <v>0</v>
      </c>
      <c r="G14" s="17">
        <f t="shared" si="2"/>
        <v>138.59</v>
      </c>
      <c r="H14" s="17">
        <f t="shared" si="1"/>
        <v>6808.53690030969</v>
      </c>
      <c r="I14" s="18">
        <f t="shared" si="3"/>
        <v>6808.53690030969</v>
      </c>
      <c r="K14" s="20"/>
    </row>
    <row r="15" spans="1:11" ht="42" customHeight="1">
      <c r="A15" s="25">
        <v>9</v>
      </c>
      <c r="B15" s="34" t="s">
        <v>17</v>
      </c>
      <c r="C15" s="23">
        <v>204.51</v>
      </c>
      <c r="D15" s="17">
        <f t="shared" si="0"/>
        <v>9042.3009837225</v>
      </c>
      <c r="E15" s="17">
        <v>0</v>
      </c>
      <c r="F15" s="17">
        <v>0</v>
      </c>
      <c r="G15" s="17">
        <f t="shared" si="2"/>
        <v>204.51</v>
      </c>
      <c r="H15" s="17">
        <f t="shared" si="1"/>
        <v>10047.001093025</v>
      </c>
      <c r="I15" s="18">
        <f t="shared" si="3"/>
        <v>10047.001093025</v>
      </c>
      <c r="K15" s="20"/>
    </row>
    <row r="16" spans="1:11" ht="46.5">
      <c r="A16" s="25">
        <v>10</v>
      </c>
      <c r="B16" s="34" t="s">
        <v>15</v>
      </c>
      <c r="C16" s="18">
        <f>122.89+10.73-6.86</f>
        <v>126.76</v>
      </c>
      <c r="D16" s="17">
        <f t="shared" si="0"/>
        <v>5604.626046142801</v>
      </c>
      <c r="E16" s="17">
        <v>0</v>
      </c>
      <c r="F16" s="17">
        <v>0</v>
      </c>
      <c r="G16" s="17">
        <f t="shared" si="2"/>
        <v>126.76</v>
      </c>
      <c r="H16" s="17">
        <f t="shared" si="1"/>
        <v>6227.362273492001</v>
      </c>
      <c r="I16" s="18">
        <f t="shared" si="3"/>
        <v>6227.362273492001</v>
      </c>
      <c r="K16" s="20"/>
    </row>
    <row r="17" spans="1:11" ht="37.5" customHeight="1">
      <c r="A17" s="25">
        <v>11</v>
      </c>
      <c r="B17" s="35" t="s">
        <v>30</v>
      </c>
      <c r="C17" s="18">
        <v>38.25</v>
      </c>
      <c r="D17" s="17">
        <f t="shared" si="0"/>
        <v>1691.2034258832607</v>
      </c>
      <c r="E17" s="17">
        <v>0</v>
      </c>
      <c r="F17" s="17">
        <v>0</v>
      </c>
      <c r="G17" s="17">
        <f t="shared" si="2"/>
        <v>38.25</v>
      </c>
      <c r="H17" s="17">
        <f t="shared" si="1"/>
        <v>1879.1149176480674</v>
      </c>
      <c r="I17" s="18">
        <f t="shared" si="3"/>
        <v>1879.1149176480674</v>
      </c>
      <c r="K17" s="20"/>
    </row>
    <row r="18" spans="1:11" ht="30.75">
      <c r="A18" s="25">
        <v>12</v>
      </c>
      <c r="B18" s="38" t="s">
        <v>31</v>
      </c>
      <c r="C18" s="18">
        <f>53.76-53.76</f>
        <v>0</v>
      </c>
      <c r="D18" s="17">
        <f t="shared" si="0"/>
        <v>0</v>
      </c>
      <c r="E18" s="17">
        <v>0</v>
      </c>
      <c r="F18" s="17">
        <v>0</v>
      </c>
      <c r="G18" s="17">
        <f t="shared" si="2"/>
        <v>0</v>
      </c>
      <c r="H18" s="17">
        <f t="shared" si="1"/>
        <v>0</v>
      </c>
      <c r="I18" s="18">
        <f t="shared" si="3"/>
        <v>0</v>
      </c>
      <c r="K18" s="20"/>
    </row>
    <row r="19" spans="1:11" ht="30.75" customHeight="1">
      <c r="A19" s="25">
        <v>13</v>
      </c>
      <c r="B19" s="36" t="s">
        <v>32</v>
      </c>
      <c r="C19" s="18">
        <f>20.14+2.79</f>
        <v>22.93</v>
      </c>
      <c r="D19" s="17">
        <f t="shared" si="0"/>
        <v>1013.8377661569456</v>
      </c>
      <c r="E19" s="17">
        <v>0</v>
      </c>
      <c r="F19" s="17">
        <v>0</v>
      </c>
      <c r="G19" s="17">
        <f t="shared" si="2"/>
        <v>22.93</v>
      </c>
      <c r="H19" s="17">
        <f t="shared" si="1"/>
        <v>1126.4864068410507</v>
      </c>
      <c r="I19" s="18">
        <f t="shared" si="3"/>
        <v>1126.4864068410507</v>
      </c>
      <c r="K19" s="20"/>
    </row>
    <row r="20" spans="1:11" ht="35.25" customHeight="1">
      <c r="A20" s="25">
        <v>14</v>
      </c>
      <c r="B20" s="35" t="s">
        <v>33</v>
      </c>
      <c r="C20" s="18">
        <v>39</v>
      </c>
      <c r="D20" s="17">
        <f t="shared" si="0"/>
        <v>1724.3642773711676</v>
      </c>
      <c r="E20" s="17">
        <v>0</v>
      </c>
      <c r="F20" s="17">
        <v>0</v>
      </c>
      <c r="G20" s="17">
        <f t="shared" si="2"/>
        <v>39</v>
      </c>
      <c r="H20" s="17">
        <f t="shared" si="1"/>
        <v>1915.9603081901864</v>
      </c>
      <c r="I20" s="18">
        <f t="shared" si="3"/>
        <v>1915.9603081901864</v>
      </c>
      <c r="K20" s="20"/>
    </row>
    <row r="21" spans="1:11" ht="30.75">
      <c r="A21" s="25">
        <v>15</v>
      </c>
      <c r="B21" s="35" t="s">
        <v>34</v>
      </c>
      <c r="C21" s="18">
        <v>80.72</v>
      </c>
      <c r="D21" s="17">
        <f t="shared" si="0"/>
        <v>3568.9919094718116</v>
      </c>
      <c r="E21" s="17">
        <v>0</v>
      </c>
      <c r="F21" s="17">
        <v>0</v>
      </c>
      <c r="G21" s="17">
        <f t="shared" si="2"/>
        <v>80.72</v>
      </c>
      <c r="H21" s="17">
        <f t="shared" si="1"/>
        <v>3965.546566079791</v>
      </c>
      <c r="I21" s="18">
        <f t="shared" si="3"/>
        <v>3965.546566079791</v>
      </c>
      <c r="K21" s="20"/>
    </row>
    <row r="22" spans="1:11" ht="29.25" customHeight="1">
      <c r="A22" s="26"/>
      <c r="B22" s="27" t="s">
        <v>4</v>
      </c>
      <c r="C22" s="28">
        <f>SUM(C7:C21)</f>
        <v>933.1899999999999</v>
      </c>
      <c r="D22" s="28">
        <f>SUM(D7:D21)</f>
        <v>41260.5</v>
      </c>
      <c r="E22" s="28">
        <f>SUM(E7:E21)</f>
        <v>0</v>
      </c>
      <c r="F22" s="28">
        <v>18988.5</v>
      </c>
      <c r="G22" s="28">
        <f>SUM(G7:G21)</f>
        <v>933.1899999999999</v>
      </c>
      <c r="H22" s="28">
        <f>SUM(H7:H21)</f>
        <v>45845.00000000001</v>
      </c>
      <c r="I22" s="29">
        <f>SUM(I7:I21)</f>
        <v>45845.00000000001</v>
      </c>
      <c r="K22" s="20"/>
    </row>
    <row r="23" spans="1:11" ht="80.25" customHeight="1">
      <c r="A23" s="22"/>
      <c r="B23" s="30" t="s">
        <v>18</v>
      </c>
      <c r="C23" s="6">
        <f>C22</f>
        <v>933.1899999999999</v>
      </c>
      <c r="D23" s="14"/>
      <c r="E23" s="19" t="s">
        <v>21</v>
      </c>
      <c r="F23" s="11">
        <f>E22</f>
        <v>0</v>
      </c>
      <c r="G23" s="31"/>
      <c r="H23" s="32" t="s">
        <v>23</v>
      </c>
      <c r="I23" s="6">
        <f>C22+E22</f>
        <v>933.1899999999999</v>
      </c>
      <c r="K23" s="20"/>
    </row>
    <row r="24" spans="1:11" ht="62.25" customHeight="1">
      <c r="A24" s="22"/>
      <c r="B24" s="30" t="s">
        <v>28</v>
      </c>
      <c r="C24" s="6">
        <f>0.9*45845</f>
        <v>41260.5</v>
      </c>
      <c r="D24" s="14"/>
      <c r="E24" s="19" t="s">
        <v>29</v>
      </c>
      <c r="F24" s="11">
        <f>0.1*45845</f>
        <v>4584.5</v>
      </c>
      <c r="G24" s="31"/>
      <c r="H24" s="32" t="s">
        <v>24</v>
      </c>
      <c r="I24" s="6">
        <f>C24+F24</f>
        <v>45845</v>
      </c>
      <c r="K24" s="20"/>
    </row>
    <row r="25" spans="1:11" ht="66.75" customHeight="1">
      <c r="A25" s="22"/>
      <c r="B25" s="30" t="s">
        <v>20</v>
      </c>
      <c r="C25" s="6">
        <f>C24/C23</f>
        <v>44.21446865054276</v>
      </c>
      <c r="D25" s="14"/>
      <c r="E25" s="19" t="s">
        <v>22</v>
      </c>
      <c r="F25" s="11">
        <f>0</f>
        <v>0</v>
      </c>
      <c r="G25" s="31"/>
      <c r="H25" s="32" t="s">
        <v>25</v>
      </c>
      <c r="I25" s="47">
        <f>I24/I23</f>
        <v>49.12718738949196</v>
      </c>
      <c r="K25" s="20"/>
    </row>
    <row r="26" spans="1:9" ht="18">
      <c r="A26" s="22"/>
      <c r="B26" s="13"/>
      <c r="C26" s="16"/>
      <c r="D26" s="14"/>
      <c r="E26" s="14"/>
      <c r="F26" s="15"/>
      <c r="G26" s="14"/>
      <c r="H26" s="14"/>
      <c r="I26" s="15"/>
    </row>
    <row r="27" ht="22.5" customHeight="1"/>
    <row r="28" spans="1:9" ht="18">
      <c r="A28" s="42"/>
      <c r="B28" s="43"/>
      <c r="C28" s="14"/>
      <c r="D28" s="14"/>
      <c r="E28" s="43"/>
      <c r="F28" s="14"/>
      <c r="G28" s="14"/>
      <c r="H28" s="14"/>
      <c r="I28" s="15"/>
    </row>
    <row r="29" spans="2:9" ht="18">
      <c r="B29" s="44"/>
      <c r="C29" s="45"/>
      <c r="E29" s="44"/>
      <c r="I29" s="46"/>
    </row>
    <row r="30" spans="2:4" ht="18">
      <c r="B30" s="10"/>
      <c r="C30" s="4"/>
      <c r="D30" s="5"/>
    </row>
    <row r="31" spans="2:4" ht="18">
      <c r="B31" s="10"/>
      <c r="C31" s="4"/>
      <c r="D31" s="5"/>
    </row>
    <row r="32" ht="18">
      <c r="C32" s="4"/>
    </row>
    <row r="49" ht="12.75">
      <c r="D49" s="3"/>
    </row>
    <row r="50" ht="12.75">
      <c r="D50" s="3"/>
    </row>
    <row r="53" ht="12.75">
      <c r="D53" s="3"/>
    </row>
  </sheetData>
  <sheetProtection/>
  <mergeCells count="3">
    <mergeCell ref="A1:B1"/>
    <mergeCell ref="C5:D5"/>
    <mergeCell ref="E5:F5"/>
  </mergeCells>
  <printOptions/>
  <pageMargins left="0.2755905511811024" right="0.7480314960629921" top="0.7480314960629921" bottom="0.8267716535433072" header="0.5118110236220472" footer="0.5118110236220472"/>
  <pageSetup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Anamaria Orian</cp:lastModifiedBy>
  <cp:lastPrinted>2020-04-09T09:30:57Z</cp:lastPrinted>
  <dcterms:created xsi:type="dcterms:W3CDTF">2004-01-09T07:03:24Z</dcterms:created>
  <dcterms:modified xsi:type="dcterms:W3CDTF">2020-04-09T09:31:06Z</dcterms:modified>
  <cp:category/>
  <cp:version/>
  <cp:contentType/>
  <cp:contentStatus/>
</cp:coreProperties>
</file>